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ASA\2021\015 Kanalizace Těrlicko-Hradiště–TDI\04-ZLaDodatky\ZL10\"/>
    </mc:Choice>
  </mc:AlternateContent>
  <xr:revisionPtr revIDLastSave="0" documentId="13_ncr:1_{090AC2ED-6FAA-4319-8E8B-838C4494C0B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šnekové vrtání" sheetId="2" r:id="rId2"/>
  </sheets>
  <definedNames>
    <definedName name="_xlnm._FilterDatabase" localSheetId="1" hidden="1">'šnekové vrtání'!$C$14:$K$20</definedName>
    <definedName name="_xlnm.Print_Titles" localSheetId="0">'Rekapitulace stavby'!$92:$92</definedName>
    <definedName name="_xlnm.Print_Titles" localSheetId="1">'šnekové vrtání'!$14:$14</definedName>
    <definedName name="_xlnm.Print_Area" localSheetId="0">'Rekapitulace stavby'!$D$4:$AO$76,'Rekapitulace stavby'!$C$82:$AQ$96</definedName>
    <definedName name="_xlnm.Print_Area" localSheetId="1">'šnekové vrtání'!#REF!,'šnekové vrtání'!#REF!,'šnekové vrtání'!$C$4:$J$20</definedName>
  </definedNames>
  <calcPr calcId="191029"/>
</workbook>
</file>

<file path=xl/calcChain.xml><?xml version="1.0" encoding="utf-8"?>
<calcChain xmlns="http://schemas.openxmlformats.org/spreadsheetml/2006/main">
  <c r="J22" i="2" l="1"/>
  <c r="J18" i="2"/>
  <c r="H32" i="2"/>
  <c r="H31" i="2" s="1"/>
  <c r="J31" i="2" s="1"/>
  <c r="J28" i="2"/>
  <c r="J24" i="2"/>
  <c r="J17" i="2" l="1"/>
  <c r="AY95" i="1"/>
  <c r="AX95" i="1"/>
  <c r="BI20" i="2"/>
  <c r="BH20" i="2"/>
  <c r="BG20" i="2"/>
  <c r="BF20" i="2"/>
  <c r="T20" i="2"/>
  <c r="R20" i="2"/>
  <c r="P20" i="2"/>
  <c r="BI19" i="2"/>
  <c r="BH19" i="2"/>
  <c r="BG19" i="2"/>
  <c r="BF19" i="2"/>
  <c r="T19" i="2"/>
  <c r="R19" i="2"/>
  <c r="P19" i="2"/>
  <c r="BI18" i="2"/>
  <c r="BH18" i="2"/>
  <c r="BG18" i="2"/>
  <c r="BF18" i="2"/>
  <c r="T18" i="2"/>
  <c r="R18" i="2"/>
  <c r="P18" i="2"/>
  <c r="L90" i="1"/>
  <c r="AM90" i="1"/>
  <c r="AM89" i="1"/>
  <c r="L89" i="1"/>
  <c r="AM87" i="1"/>
  <c r="L87" i="1"/>
  <c r="L85" i="1"/>
  <c r="L84" i="1"/>
  <c r="BK18" i="2"/>
  <c r="AS94" i="1"/>
  <c r="BK20" i="2"/>
  <c r="BK19" i="2"/>
  <c r="BK17" i="2" l="1"/>
  <c r="J16" i="2" s="1"/>
  <c r="J15" i="2" s="1"/>
  <c r="R17" i="2"/>
  <c r="T17" i="2"/>
  <c r="P17" i="2"/>
  <c r="BE19" i="2"/>
  <c r="BE20" i="2"/>
  <c r="BE18" i="2"/>
  <c r="BB95" i="1"/>
  <c r="BB94" i="1" s="1"/>
  <c r="W31" i="1" s="1"/>
  <c r="AW95" i="1"/>
  <c r="BD95" i="1"/>
  <c r="BD94" i="1" s="1"/>
  <c r="W33" i="1" s="1"/>
  <c r="BA95" i="1"/>
  <c r="BA94" i="1" s="1"/>
  <c r="W30" i="1" s="1"/>
  <c r="BC95" i="1"/>
  <c r="BC94" i="1" s="1"/>
  <c r="AY94" i="1" s="1"/>
  <c r="P16" i="2" l="1"/>
  <c r="P15" i="2" s="1"/>
  <c r="AU95" i="1" s="1"/>
  <c r="AU94" i="1" s="1"/>
  <c r="T16" i="2"/>
  <c r="T15" i="2" s="1"/>
  <c r="R16" i="2"/>
  <c r="R15" i="2" s="1"/>
  <c r="BK16" i="2"/>
  <c r="W32" i="1"/>
  <c r="AZ95" i="1"/>
  <c r="AZ94" i="1" s="1"/>
  <c r="W29" i="1" s="1"/>
  <c r="AW94" i="1"/>
  <c r="AK30" i="1" s="1"/>
  <c r="AX94" i="1"/>
  <c r="AV95" i="1"/>
  <c r="AT95" i="1" s="1"/>
  <c r="BK15" i="2" l="1"/>
  <c r="AV94" i="1"/>
  <c r="AK29" i="1" s="1"/>
  <c r="AT94" i="1" l="1"/>
  <c r="AG95" i="1"/>
  <c r="AN95" i="1" s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<sst xmlns="http://schemas.openxmlformats.org/spreadsheetml/2006/main" count="260" uniqueCount="135">
  <si>
    <t>Export Komplet</t>
  </si>
  <si>
    <t/>
  </si>
  <si>
    <t>2.0</t>
  </si>
  <si>
    <t>False</t>
  </si>
  <si>
    <t>{a639d842-481e-48b3-9a7b-a27f1bbeca87}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</si>
  <si>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</si>
  <si>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</si>
  <si>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</si>
  <si>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</si>
  <si>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</si>
  <si>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</si>
  <si>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</si>
  <si>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</si>
  <si>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Mostek1</t>
  </si>
  <si>
    <t>Stavba:</t>
  </si>
  <si>
    <t>Mostek  Kačor</t>
  </si>
  <si>
    <t>KSO:</t>
  </si>
  <si>
    <t>CC-CZ:</t>
  </si>
  <si>
    <t>Místo:</t>
  </si>
  <si>
    <t>Těrlicko</t>
  </si>
  <si>
    <t>Datum:</t>
  </si>
  <si>
    <t>11. 1. 2022</t>
  </si>
  <si>
    <t>Zadavatel:</t>
  </si>
  <si>
    <t>IČ:</t>
  </si>
  <si>
    <t xml:space="preserve"> </t>
  </si>
  <si>
    <t>DIČ:</t>
  </si>
  <si>
    <t>Zhotovitel:</t>
  </si>
  <si>
    <t>Silesia  cargo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</si>
  <si>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</si>
  <si>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</si>
  <si>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</si>
  <si>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</si>
  <si>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</si>
  <si>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</si>
  <si>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</si>
  <si>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</si>
  <si>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</si>
  <si>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</si>
  <si>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</si>
  <si>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</si>
  <si>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</si>
  <si>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</si>
  <si>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</si>
  <si>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</si>
  <si>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</si>
  <si>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</si>
  <si>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</si>
  <si>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</si>
  <si>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</si>
  <si>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</si>
  <si>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</si>
  <si>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</si>
  <si>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</si>
  <si>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</si>
  <si>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</si>
  <si>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</si>
  <si>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</si>
  <si>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</si>
  <si>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</si>
  <si>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</si>
  <si>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</si>
  <si>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</si>
  <si>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</si>
  <si>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</si>
  <si>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</si>
  <si>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</si>
  <si>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</si>
  <si>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</si>
  <si>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</si>
  <si>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</si>
  <si>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</si>
  <si>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</si>
  <si>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</si>
  <si>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</si>
  <si>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</si>
  <si>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</si>
  <si>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</si>
  <si>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</si>
  <si>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</si>
  <si>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</si>
  <si>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</si>
  <si>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</si>
  <si>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</si>
  <si>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</si>
  <si>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</si>
  <si>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</si>
  <si>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</si>
  <si>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</si>
  <si>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</si>
  <si>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</si>
  <si>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</si>
  <si>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</si>
  <si>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</si>
  <si>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</si>
  <si>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</si>
  <si>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</si>
  <si>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</si>
  <si>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</si>
  <si>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</si>
  <si>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</si>
  <si>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4</t>
  </si>
  <si>
    <t>1467395121</t>
  </si>
  <si>
    <t>-196637218</t>
  </si>
  <si>
    <t>1038225898</t>
  </si>
  <si>
    <t>PP</t>
  </si>
  <si>
    <t>VV</t>
  </si>
  <si>
    <t>120</t>
  </si>
  <si>
    <t>899914116r1</t>
  </si>
  <si>
    <t>Řízené šnekové vrtání potrubí ocel DN500</t>
  </si>
  <si>
    <t>m</t>
  </si>
  <si>
    <t>Řízené šnekové vrtání potrubí ocel Dn 500</t>
  </si>
  <si>
    <t>P</t>
  </si>
  <si>
    <t>Poznámka k položce:
včetně montáže chráničky, objímek a manžet</t>
  </si>
  <si>
    <t>122</t>
  </si>
  <si>
    <t>899914116r2</t>
  </si>
  <si>
    <t>Řízené šnekové vrtání potrubí ocel DN450</t>
  </si>
  <si>
    <t>CS ÚRS 2019 01</t>
  </si>
  <si>
    <t>123</t>
  </si>
  <si>
    <t>M</t>
  </si>
  <si>
    <t>28619328R</t>
  </si>
  <si>
    <t>potrubí z oceli a jeho úprava D 457/7 mm</t>
  </si>
  <si>
    <t>kus</t>
  </si>
  <si>
    <t>Poznámka k položce:
včetně objímek a manžet</t>
  </si>
  <si>
    <t>121</t>
  </si>
  <si>
    <t>286147380R</t>
  </si>
  <si>
    <t>potrubí z oceli a jeho úprava D 508/8 mm</t>
  </si>
  <si>
    <t>Poznámka k položce:
včetně objímek a manžet pro chráničky</t>
  </si>
  <si>
    <t>133,25m - množství zbývající dle fakturace 04/2023</t>
  </si>
  <si>
    <t>13,87m - množství zbývající dle fakturace 04/2023</t>
  </si>
  <si>
    <t>84</t>
  </si>
  <si>
    <t>369317311R</t>
  </si>
  <si>
    <t xml:space="preserve">Vyplnění meziprostoru chráničky cementopopílkovou směsí </t>
  </si>
  <si>
    <t>kpl/m3</t>
  </si>
  <si>
    <t>((-133,25-13,87)*3,14*0,075*0,075)</t>
  </si>
  <si>
    <t>Šnekové vrtání - chráničky pod vodotečemi v místě skalního prostředí (MPC)- nevyfakturováno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</si>
</sst>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theme="1"/>
      <name val="Arial CE"/>
      <family val="2"/>
      <charset val="238"/>
    </font>
    <font>
      <sz val="8"/>
      <color rgb="FF505050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7030A0"/>
      <name val="Arial CE"/>
      <family val="2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rgb="FFFFFFCC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4" fillId="0" borderId="12" xfId="0" applyNumberFormat="1" applyFont="1" applyBorder="1"/>
    <xf numFmtId="166" fontId="24" fillId="0" borderId="13" xfId="0" applyNumberFormat="1" applyFont="1" applyBorder="1"/>
    <xf numFmtId="4" fontId="2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22" xfId="0" applyFont="1" applyBorder="1" applyAlignment="1">
      <alignment horizontal="center" vertical="center"/>
    </xf>
    <xf numFmtId="49" fontId="28" fillId="0" borderId="22" xfId="0" applyNumberFormat="1" applyFont="1" applyBorder="1" applyAlignment="1">
      <alignment horizontal="left" vertical="center" wrapText="1"/>
    </xf>
    <xf numFmtId="0" fontId="28" fillId="0" borderId="22" xfId="0" applyFont="1" applyBorder="1" applyAlignment="1">
      <alignment horizontal="left" vertical="center" wrapText="1"/>
    </xf>
    <xf numFmtId="0" fontId="28" fillId="0" borderId="22" xfId="0" applyFont="1" applyBorder="1" applyAlignment="1">
      <alignment horizontal="center" vertical="center" wrapText="1"/>
    </xf>
    <xf numFmtId="167" fontId="28" fillId="0" borderId="22" xfId="0" applyNumberFormat="1" applyFont="1" applyBorder="1" applyAlignment="1">
      <alignment vertical="center"/>
    </xf>
    <xf numFmtId="4" fontId="28" fillId="5" borderId="22" xfId="0" applyNumberFormat="1" applyFont="1" applyFill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167" fontId="3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5" borderId="22" xfId="0" applyNumberFormat="1" applyFont="1" applyFill="1" applyBorder="1" applyAlignment="1">
      <alignment vertical="center"/>
    </xf>
    <xf numFmtId="4" fontId="33" fillId="0" borderId="22" xfId="0" applyNumberFormat="1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35" fillId="0" borderId="0" xfId="0" applyFo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ht="36.950000000000003" customHeight="1" x14ac:dyDescent="0.2">
      <c r="AR2" s="139" t="s">
        <v>5</v>
      </c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S2" s="10" t="s">
        <v>6</v>
      </c>
      <c r="BT2" s="10" t="s">
        <v>7</v>
      </c>
    </row>
    <row r="3" spans="1:74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 x14ac:dyDescent="0.2">
      <c r="B4" s="13"/>
      <c r="D4" s="14" t="s">
        <v>9</v>
      </c>
      <c r="AR4" s="13"/>
      <c r="AS4" s="15" t="s">
        <v>10</v>
      </c>
      <c r="BS4" s="10" t="s">
        <v>11</v>
      </c>
    </row>
    <row r="5" spans="1:74" ht="12" customHeight="1" x14ac:dyDescent="0.2">
      <c r="B5" s="13"/>
      <c r="D5" s="16" t="s">
        <v>12</v>
      </c>
      <c r="K5" s="124" t="s">
        <v>13</v>
      </c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R5" s="13"/>
      <c r="BS5" s="10" t="s">
        <v>6</v>
      </c>
    </row>
    <row r="6" spans="1:74" ht="36.950000000000003" customHeight="1" x14ac:dyDescent="0.2">
      <c r="B6" s="13"/>
      <c r="D6" s="18" t="s">
        <v>14</v>
      </c>
      <c r="K6" s="126" t="s">
        <v>15</v>
      </c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R6" s="13"/>
      <c r="BS6" s="10" t="s">
        <v>6</v>
      </c>
    </row>
    <row r="7" spans="1:74" ht="12" customHeight="1" x14ac:dyDescent="0.2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ht="12" customHeight="1" x14ac:dyDescent="0.2">
      <c r="B8" s="13"/>
      <c r="D8" s="19" t="s">
        <v>18</v>
      </c>
      <c r="K8" s="17" t="s">
        <v>19</v>
      </c>
      <c r="AK8" s="19" t="s">
        <v>20</v>
      </c>
      <c r="AN8" s="17" t="s">
        <v>21</v>
      </c>
      <c r="AR8" s="13"/>
      <c r="BS8" s="10" t="s">
        <v>6</v>
      </c>
    </row>
    <row r="9" spans="1:74" ht="14.45" customHeight="1" x14ac:dyDescent="0.2">
      <c r="B9" s="13"/>
      <c r="AR9" s="13"/>
      <c r="BS9" s="10" t="s">
        <v>6</v>
      </c>
    </row>
    <row r="10" spans="1:74" ht="12" customHeight="1" x14ac:dyDescent="0.2">
      <c r="B10" s="13"/>
      <c r="D10" s="19" t="s">
        <v>22</v>
      </c>
      <c r="AK10" s="19" t="s">
        <v>23</v>
      </c>
      <c r="AN10" s="17" t="s">
        <v>1</v>
      </c>
      <c r="AR10" s="13"/>
      <c r="BS10" s="10" t="s">
        <v>6</v>
      </c>
    </row>
    <row r="11" spans="1:74" ht="18.399999999999999" customHeight="1" x14ac:dyDescent="0.2">
      <c r="B11" s="13"/>
      <c r="E11" s="17" t="s">
        <v>24</v>
      </c>
      <c r="AK11" s="19" t="s">
        <v>25</v>
      </c>
      <c r="AN11" s="17" t="s">
        <v>1</v>
      </c>
      <c r="AR11" s="13"/>
      <c r="BS11" s="10" t="s">
        <v>6</v>
      </c>
    </row>
    <row r="12" spans="1:74" ht="6.95" customHeight="1" x14ac:dyDescent="0.2">
      <c r="B12" s="13"/>
      <c r="AR12" s="13"/>
      <c r="BS12" s="10" t="s">
        <v>6</v>
      </c>
    </row>
    <row r="13" spans="1:74" ht="12" customHeight="1" x14ac:dyDescent="0.2">
      <c r="B13" s="13"/>
      <c r="D13" s="19" t="s">
        <v>26</v>
      </c>
      <c r="AK13" s="19" t="s">
        <v>23</v>
      </c>
      <c r="AN13" s="17" t="s">
        <v>1</v>
      </c>
      <c r="AR13" s="13"/>
      <c r="BS13" s="10" t="s">
        <v>6</v>
      </c>
    </row>
    <row r="14" spans="1:74" ht="12.75" x14ac:dyDescent="0.2">
      <c r="B14" s="13"/>
      <c r="E14" s="17" t="s">
        <v>27</v>
      </c>
      <c r="AK14" s="19" t="s">
        <v>25</v>
      </c>
      <c r="AN14" s="17" t="s">
        <v>1</v>
      </c>
      <c r="AR14" s="13"/>
      <c r="BS14" s="10" t="s">
        <v>6</v>
      </c>
    </row>
    <row r="15" spans="1:74" ht="6.95" customHeight="1" x14ac:dyDescent="0.2">
      <c r="B15" s="13"/>
      <c r="AR15" s="13"/>
      <c r="BS15" s="10" t="s">
        <v>3</v>
      </c>
    </row>
    <row r="16" spans="1:74" ht="12" customHeight="1" x14ac:dyDescent="0.2">
      <c r="B16" s="13"/>
      <c r="D16" s="19" t="s">
        <v>28</v>
      </c>
      <c r="AK16" s="19" t="s">
        <v>23</v>
      </c>
      <c r="AN16" s="17" t="s">
        <v>1</v>
      </c>
      <c r="AR16" s="13"/>
      <c r="BS16" s="10" t="s">
        <v>3</v>
      </c>
    </row>
    <row r="17" spans="2:71" ht="18.399999999999999" customHeight="1" x14ac:dyDescent="0.2">
      <c r="B17" s="13"/>
      <c r="E17" s="17" t="s">
        <v>24</v>
      </c>
      <c r="AK17" s="19" t="s">
        <v>25</v>
      </c>
      <c r="AN17" s="17" t="s">
        <v>1</v>
      </c>
      <c r="AR17" s="13"/>
      <c r="BS17" s="10" t="s">
        <v>29</v>
      </c>
    </row>
    <row r="18" spans="2:71" ht="6.95" customHeight="1" x14ac:dyDescent="0.2">
      <c r="B18" s="13"/>
      <c r="AR18" s="13"/>
      <c r="BS18" s="10" t="s">
        <v>6</v>
      </c>
    </row>
    <row r="19" spans="2:71" ht="12" customHeight="1" x14ac:dyDescent="0.2">
      <c r="B19" s="13"/>
      <c r="D19" s="19" t="s">
        <v>30</v>
      </c>
      <c r="AK19" s="19" t="s">
        <v>23</v>
      </c>
      <c r="AN19" s="17" t="s">
        <v>1</v>
      </c>
      <c r="AR19" s="13"/>
      <c r="BS19" s="10" t="s">
        <v>6</v>
      </c>
    </row>
    <row r="20" spans="2:71" ht="18.399999999999999" customHeight="1" x14ac:dyDescent="0.2">
      <c r="B20" s="13"/>
      <c r="E20" s="17" t="s">
        <v>24</v>
      </c>
      <c r="AK20" s="19" t="s">
        <v>25</v>
      </c>
      <c r="AN20" s="17" t="s">
        <v>1</v>
      </c>
      <c r="AR20" s="13"/>
      <c r="BS20" s="10" t="s">
        <v>29</v>
      </c>
    </row>
    <row r="21" spans="2:71" ht="6.95" customHeight="1" x14ac:dyDescent="0.2">
      <c r="B21" s="13"/>
      <c r="AR21" s="13"/>
    </row>
    <row r="22" spans="2:71" ht="12" customHeight="1" x14ac:dyDescent="0.2">
      <c r="B22" s="13"/>
      <c r="D22" s="19" t="s">
        <v>31</v>
      </c>
      <c r="AR22" s="13"/>
    </row>
    <row r="23" spans="2:71" ht="16.5" customHeight="1" x14ac:dyDescent="0.2">
      <c r="B23" s="13"/>
      <c r="E23" s="127" t="s">
        <v>1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R23" s="13"/>
    </row>
    <row r="24" spans="2:71" ht="6.95" customHeight="1" x14ac:dyDescent="0.2">
      <c r="B24" s="13"/>
      <c r="AR24" s="13"/>
    </row>
    <row r="25" spans="2:71" ht="6.95" customHeight="1" x14ac:dyDescent="0.2">
      <c r="B25" s="1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3"/>
    </row>
    <row r="26" spans="2:71" s="1" customFormat="1" ht="25.9" customHeight="1" x14ac:dyDescent="0.2">
      <c r="B26" s="22"/>
      <c r="D26" s="23" t="s">
        <v>32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28" t="e">
        <f>ROUND(AG94,2)</f>
        <v>#REF!</v>
      </c>
      <c r="AL26" s="129"/>
      <c r="AM26" s="129"/>
      <c r="AN26" s="129"/>
      <c r="AO26" s="129"/>
      <c r="AR26" s="22"/>
    </row>
    <row r="27" spans="2:71" s="1" customFormat="1" ht="6.95" customHeight="1" x14ac:dyDescent="0.2">
      <c r="B27" s="22"/>
      <c r="AR27" s="22"/>
    </row>
    <row r="28" spans="2:71" s="1" customFormat="1" ht="12.75" x14ac:dyDescent="0.2">
      <c r="B28" s="22"/>
      <c r="L28" s="130" t="s">
        <v>33</v>
      </c>
      <c r="M28" s="130"/>
      <c r="N28" s="130"/>
      <c r="O28" s="130"/>
      <c r="P28" s="130"/>
      <c r="W28" s="130" t="s">
        <v>34</v>
      </c>
      <c r="X28" s="130"/>
      <c r="Y28" s="130"/>
      <c r="Z28" s="130"/>
      <c r="AA28" s="130"/>
      <c r="AB28" s="130"/>
      <c r="AC28" s="130"/>
      <c r="AD28" s="130"/>
      <c r="AE28" s="130"/>
      <c r="AK28" s="130" t="s">
        <v>35</v>
      </c>
      <c r="AL28" s="130"/>
      <c r="AM28" s="130"/>
      <c r="AN28" s="130"/>
      <c r="AO28" s="130"/>
      <c r="AR28" s="22"/>
    </row>
    <row r="29" spans="2:71" s="2" customFormat="1" ht="14.45" customHeight="1" x14ac:dyDescent="0.2">
      <c r="B29" s="25"/>
      <c r="D29" s="19" t="s">
        <v>36</v>
      </c>
      <c r="F29" s="19" t="s">
        <v>37</v>
      </c>
      <c r="L29" s="133">
        <v>0.21</v>
      </c>
      <c r="M29" s="132"/>
      <c r="N29" s="132"/>
      <c r="O29" s="132"/>
      <c r="P29" s="132"/>
      <c r="W29" s="131" t="e">
        <f>ROUND(AZ94, 2)</f>
        <v>#REF!</v>
      </c>
      <c r="X29" s="132"/>
      <c r="Y29" s="132"/>
      <c r="Z29" s="132"/>
      <c r="AA29" s="132"/>
      <c r="AB29" s="132"/>
      <c r="AC29" s="132"/>
      <c r="AD29" s="132"/>
      <c r="AE29" s="132"/>
      <c r="AK29" s="131" t="e">
        <f>ROUND(AV94, 2)</f>
        <v>#REF!</v>
      </c>
      <c r="AL29" s="132"/>
      <c r="AM29" s="132"/>
      <c r="AN29" s="132"/>
      <c r="AO29" s="132"/>
      <c r="AR29" s="25"/>
    </row>
    <row r="30" spans="2:71" s="2" customFormat="1" ht="14.45" customHeight="1" x14ac:dyDescent="0.2">
      <c r="B30" s="25"/>
      <c r="F30" s="19" t="s">
        <v>38</v>
      </c>
      <c r="L30" s="133">
        <v>0.15</v>
      </c>
      <c r="M30" s="132"/>
      <c r="N30" s="132"/>
      <c r="O30" s="132"/>
      <c r="P30" s="132"/>
      <c r="W30" s="131" t="e">
        <f>ROUND(BA94, 2)</f>
        <v>#REF!</v>
      </c>
      <c r="X30" s="132"/>
      <c r="Y30" s="132"/>
      <c r="Z30" s="132"/>
      <c r="AA30" s="132"/>
      <c r="AB30" s="132"/>
      <c r="AC30" s="132"/>
      <c r="AD30" s="132"/>
      <c r="AE30" s="132"/>
      <c r="AK30" s="131" t="e">
        <f>ROUND(AW94, 2)</f>
        <v>#REF!</v>
      </c>
      <c r="AL30" s="132"/>
      <c r="AM30" s="132"/>
      <c r="AN30" s="132"/>
      <c r="AO30" s="132"/>
      <c r="AR30" s="25"/>
    </row>
    <row r="31" spans="2:71" s="2" customFormat="1" ht="14.45" hidden="1" customHeight="1" x14ac:dyDescent="0.2">
      <c r="B31" s="25"/>
      <c r="F31" s="19" t="s">
        <v>39</v>
      </c>
      <c r="L31" s="133">
        <v>0.21</v>
      </c>
      <c r="M31" s="132"/>
      <c r="N31" s="132"/>
      <c r="O31" s="132"/>
      <c r="P31" s="132"/>
      <c r="W31" s="131" t="e">
        <f>ROUND(BB94, 2)</f>
        <v>#REF!</v>
      </c>
      <c r="X31" s="132"/>
      <c r="Y31" s="132"/>
      <c r="Z31" s="132"/>
      <c r="AA31" s="132"/>
      <c r="AB31" s="132"/>
      <c r="AC31" s="132"/>
      <c r="AD31" s="132"/>
      <c r="AE31" s="132"/>
      <c r="AK31" s="131">
        <v>0</v>
      </c>
      <c r="AL31" s="132"/>
      <c r="AM31" s="132"/>
      <c r="AN31" s="132"/>
      <c r="AO31" s="132"/>
      <c r="AR31" s="25"/>
    </row>
    <row r="32" spans="2:71" s="2" customFormat="1" ht="14.45" hidden="1" customHeight="1" x14ac:dyDescent="0.2">
      <c r="B32" s="25"/>
      <c r="F32" s="19" t="s">
        <v>40</v>
      </c>
      <c r="L32" s="133">
        <v>0.15</v>
      </c>
      <c r="M32" s="132"/>
      <c r="N32" s="132"/>
      <c r="O32" s="132"/>
      <c r="P32" s="132"/>
      <c r="W32" s="131" t="e">
        <f>ROUND(BC94, 2)</f>
        <v>#REF!</v>
      </c>
      <c r="X32" s="132"/>
      <c r="Y32" s="132"/>
      <c r="Z32" s="132"/>
      <c r="AA32" s="132"/>
      <c r="AB32" s="132"/>
      <c r="AC32" s="132"/>
      <c r="AD32" s="132"/>
      <c r="AE32" s="132"/>
      <c r="AK32" s="131">
        <v>0</v>
      </c>
      <c r="AL32" s="132"/>
      <c r="AM32" s="132"/>
      <c r="AN32" s="132"/>
      <c r="AO32" s="132"/>
      <c r="AR32" s="25"/>
    </row>
    <row r="33" spans="2:44" s="2" customFormat="1" ht="14.45" hidden="1" customHeight="1" x14ac:dyDescent="0.2">
      <c r="B33" s="25"/>
      <c r="F33" s="19" t="s">
        <v>41</v>
      </c>
      <c r="L33" s="133">
        <v>0</v>
      </c>
      <c r="M33" s="132"/>
      <c r="N33" s="132"/>
      <c r="O33" s="132"/>
      <c r="P33" s="132"/>
      <c r="W33" s="131" t="e">
        <f>ROUND(BD94, 2)</f>
        <v>#REF!</v>
      </c>
      <c r="X33" s="132"/>
      <c r="Y33" s="132"/>
      <c r="Z33" s="132"/>
      <c r="AA33" s="132"/>
      <c r="AB33" s="132"/>
      <c r="AC33" s="132"/>
      <c r="AD33" s="132"/>
      <c r="AE33" s="132"/>
      <c r="AK33" s="131">
        <v>0</v>
      </c>
      <c r="AL33" s="132"/>
      <c r="AM33" s="132"/>
      <c r="AN33" s="132"/>
      <c r="AO33" s="132"/>
      <c r="AR33" s="25"/>
    </row>
    <row r="34" spans="2:44" s="1" customFormat="1" ht="6.95" customHeight="1" x14ac:dyDescent="0.2">
      <c r="B34" s="22"/>
      <c r="AR34" s="22"/>
    </row>
    <row r="35" spans="2:44" s="1" customFormat="1" ht="25.9" customHeight="1" x14ac:dyDescent="0.2">
      <c r="B35" s="22"/>
      <c r="C35" s="26"/>
      <c r="D35" s="27" t="s">
        <v>42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43</v>
      </c>
      <c r="U35" s="28"/>
      <c r="V35" s="28"/>
      <c r="W35" s="28"/>
      <c r="X35" s="154" t="s">
        <v>44</v>
      </c>
      <c r="Y35" s="155"/>
      <c r="Z35" s="155"/>
      <c r="AA35" s="155"/>
      <c r="AB35" s="155"/>
      <c r="AC35" s="28"/>
      <c r="AD35" s="28"/>
      <c r="AE35" s="28"/>
      <c r="AF35" s="28"/>
      <c r="AG35" s="28"/>
      <c r="AH35" s="28"/>
      <c r="AI35" s="28"/>
      <c r="AJ35" s="28"/>
      <c r="AK35" s="156" t="e">
        <f>SUM(AK26:AK33)</f>
        <v>#REF!</v>
      </c>
      <c r="AL35" s="155"/>
      <c r="AM35" s="155"/>
      <c r="AN35" s="155"/>
      <c r="AO35" s="157"/>
      <c r="AP35" s="26"/>
      <c r="AQ35" s="26"/>
      <c r="AR35" s="22"/>
    </row>
    <row r="36" spans="2:44" s="1" customFormat="1" ht="6.95" customHeight="1" x14ac:dyDescent="0.2">
      <c r="B36" s="22"/>
      <c r="AR36" s="22"/>
    </row>
    <row r="37" spans="2:44" s="1" customFormat="1" ht="14.45" customHeight="1" x14ac:dyDescent="0.2">
      <c r="B37" s="22"/>
      <c r="AR37" s="22"/>
    </row>
    <row r="38" spans="2:44" ht="14.45" customHeight="1" x14ac:dyDescent="0.2">
      <c r="B38" s="13"/>
      <c r="AR38" s="13"/>
    </row>
    <row r="39" spans="2:44" ht="14.45" customHeight="1" x14ac:dyDescent="0.2">
      <c r="B39" s="13"/>
      <c r="AR39" s="13"/>
    </row>
    <row r="40" spans="2:44" ht="14.45" customHeight="1" x14ac:dyDescent="0.2">
      <c r="B40" s="13"/>
      <c r="AR40" s="13"/>
    </row>
    <row r="41" spans="2:44" ht="14.45" customHeight="1" x14ac:dyDescent="0.2">
      <c r="B41" s="13"/>
      <c r="AR41" s="13"/>
    </row>
    <row r="42" spans="2:44" ht="14.45" customHeight="1" x14ac:dyDescent="0.2">
      <c r="B42" s="13"/>
      <c r="AR42" s="13"/>
    </row>
    <row r="43" spans="2:44" ht="14.45" customHeight="1" x14ac:dyDescent="0.2">
      <c r="B43" s="13"/>
      <c r="AR43" s="13"/>
    </row>
    <row r="44" spans="2:44" ht="14.45" customHeight="1" x14ac:dyDescent="0.2">
      <c r="B44" s="13"/>
      <c r="AR44" s="13"/>
    </row>
    <row r="45" spans="2:44" ht="14.45" customHeight="1" x14ac:dyDescent="0.2">
      <c r="B45" s="13"/>
      <c r="AR45" s="13"/>
    </row>
    <row r="46" spans="2:44" ht="14.45" customHeight="1" x14ac:dyDescent="0.2">
      <c r="B46" s="13"/>
      <c r="AR46" s="13"/>
    </row>
    <row r="47" spans="2:44" ht="14.45" customHeight="1" x14ac:dyDescent="0.2">
      <c r="B47" s="13"/>
      <c r="AR47" s="13"/>
    </row>
    <row r="48" spans="2:44" ht="14.45" customHeight="1" x14ac:dyDescent="0.2">
      <c r="B48" s="13"/>
      <c r="AR48" s="13"/>
    </row>
    <row r="49" spans="2:44" s="1" customFormat="1" ht="14.45" customHeight="1" x14ac:dyDescent="0.2">
      <c r="B49" s="22"/>
      <c r="D49" s="30" t="s">
        <v>45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46</v>
      </c>
      <c r="AI49" s="31"/>
      <c r="AJ49" s="31"/>
      <c r="AK49" s="31"/>
      <c r="AL49" s="31"/>
      <c r="AM49" s="31"/>
      <c r="AN49" s="31"/>
      <c r="AO49" s="31"/>
      <c r="AR49" s="22"/>
    </row>
    <row r="50" spans="2:44" x14ac:dyDescent="0.2">
      <c r="B50" s="13"/>
      <c r="AR50" s="13"/>
    </row>
    <row r="51" spans="2:44" x14ac:dyDescent="0.2">
      <c r="B51" s="13"/>
      <c r="AR51" s="13"/>
    </row>
    <row r="52" spans="2:44" x14ac:dyDescent="0.2">
      <c r="B52" s="13"/>
      <c r="AR52" s="13"/>
    </row>
    <row r="53" spans="2:44" x14ac:dyDescent="0.2">
      <c r="B53" s="13"/>
      <c r="AR53" s="13"/>
    </row>
    <row r="54" spans="2:44" x14ac:dyDescent="0.2">
      <c r="B54" s="13"/>
      <c r="AR54" s="13"/>
    </row>
    <row r="55" spans="2:44" x14ac:dyDescent="0.2">
      <c r="B55" s="13"/>
      <c r="AR55" s="13"/>
    </row>
    <row r="56" spans="2:44" x14ac:dyDescent="0.2">
      <c r="B56" s="13"/>
      <c r="AR56" s="13"/>
    </row>
    <row r="57" spans="2:44" x14ac:dyDescent="0.2">
      <c r="B57" s="13"/>
      <c r="AR57" s="13"/>
    </row>
    <row r="58" spans="2:44" x14ac:dyDescent="0.2">
      <c r="B58" s="13"/>
      <c r="AR58" s="13"/>
    </row>
    <row r="59" spans="2:44" x14ac:dyDescent="0.2">
      <c r="B59" s="13"/>
      <c r="AR59" s="13"/>
    </row>
    <row r="60" spans="2:44" s="1" customFormat="1" ht="12.75" x14ac:dyDescent="0.2">
      <c r="B60" s="22"/>
      <c r="D60" s="32" t="s">
        <v>47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2" t="s">
        <v>48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2" t="s">
        <v>47</v>
      </c>
      <c r="AI60" s="24"/>
      <c r="AJ60" s="24"/>
      <c r="AK60" s="24"/>
      <c r="AL60" s="24"/>
      <c r="AM60" s="32" t="s">
        <v>48</v>
      </c>
      <c r="AN60" s="24"/>
      <c r="AO60" s="24"/>
      <c r="AR60" s="22"/>
    </row>
    <row r="61" spans="2:44" x14ac:dyDescent="0.2">
      <c r="B61" s="13"/>
      <c r="AR61" s="13"/>
    </row>
    <row r="62" spans="2:44" x14ac:dyDescent="0.2">
      <c r="B62" s="13"/>
      <c r="AR62" s="13"/>
    </row>
    <row r="63" spans="2:44" x14ac:dyDescent="0.2">
      <c r="B63" s="13"/>
      <c r="AR63" s="13"/>
    </row>
    <row r="64" spans="2:44" s="1" customFormat="1" ht="12.75" x14ac:dyDescent="0.2">
      <c r="B64" s="22"/>
      <c r="D64" s="30" t="s">
        <v>49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50</v>
      </c>
      <c r="AI64" s="31"/>
      <c r="AJ64" s="31"/>
      <c r="AK64" s="31"/>
      <c r="AL64" s="31"/>
      <c r="AM64" s="31"/>
      <c r="AN64" s="31"/>
      <c r="AO64" s="31"/>
      <c r="AR64" s="22"/>
    </row>
    <row r="65" spans="2:44" x14ac:dyDescent="0.2">
      <c r="B65" s="13"/>
      <c r="AR65" s="13"/>
    </row>
    <row r="66" spans="2:44" x14ac:dyDescent="0.2">
      <c r="B66" s="13"/>
      <c r="AR66" s="13"/>
    </row>
    <row r="67" spans="2:44" x14ac:dyDescent="0.2">
      <c r="B67" s="13"/>
      <c r="AR67" s="13"/>
    </row>
    <row r="68" spans="2:44" x14ac:dyDescent="0.2">
      <c r="B68" s="13"/>
      <c r="AR68" s="13"/>
    </row>
    <row r="69" spans="2:44" x14ac:dyDescent="0.2">
      <c r="B69" s="13"/>
      <c r="AR69" s="13"/>
    </row>
    <row r="70" spans="2:44" x14ac:dyDescent="0.2">
      <c r="B70" s="13"/>
      <c r="AR70" s="13"/>
    </row>
    <row r="71" spans="2:44" x14ac:dyDescent="0.2">
      <c r="B71" s="13"/>
      <c r="AR71" s="13"/>
    </row>
    <row r="72" spans="2:44" x14ac:dyDescent="0.2">
      <c r="B72" s="13"/>
      <c r="AR72" s="13"/>
    </row>
    <row r="73" spans="2:44" x14ac:dyDescent="0.2">
      <c r="B73" s="13"/>
      <c r="AR73" s="13"/>
    </row>
    <row r="74" spans="2:44" x14ac:dyDescent="0.2">
      <c r="B74" s="13"/>
      <c r="AR74" s="13"/>
    </row>
    <row r="75" spans="2:44" s="1" customFormat="1" ht="12.75" x14ac:dyDescent="0.2">
      <c r="B75" s="22"/>
      <c r="D75" s="32" t="s">
        <v>47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2" t="s">
        <v>48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2" t="s">
        <v>47</v>
      </c>
      <c r="AI75" s="24"/>
      <c r="AJ75" s="24"/>
      <c r="AK75" s="24"/>
      <c r="AL75" s="24"/>
      <c r="AM75" s="32" t="s">
        <v>48</v>
      </c>
      <c r="AN75" s="24"/>
      <c r="AO75" s="24"/>
      <c r="AR75" s="22"/>
    </row>
    <row r="76" spans="2:44" s="1" customFormat="1" x14ac:dyDescent="0.2">
      <c r="B76" s="22"/>
      <c r="AR76" s="22"/>
    </row>
    <row r="77" spans="2:44" s="1" customFormat="1" ht="6.95" customHeight="1" x14ac:dyDescent="0.2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2"/>
    </row>
    <row r="81" spans="1:90" s="1" customFormat="1" ht="6.95" customHeight="1" x14ac:dyDescent="0.2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2"/>
    </row>
    <row r="82" spans="1:90" s="1" customFormat="1" ht="24.95" customHeight="1" x14ac:dyDescent="0.2">
      <c r="B82" s="22"/>
      <c r="C82" s="14" t="s">
        <v>51</v>
      </c>
      <c r="AR82" s="22"/>
    </row>
    <row r="83" spans="1:90" s="1" customFormat="1" ht="6.95" customHeight="1" x14ac:dyDescent="0.2">
      <c r="B83" s="22"/>
      <c r="AR83" s="22"/>
    </row>
    <row r="84" spans="1:90" s="3" customFormat="1" ht="12" customHeight="1" x14ac:dyDescent="0.2">
      <c r="B84" s="37"/>
      <c r="C84" s="19" t="s">
        <v>12</v>
      </c>
      <c r="L84" s="3" t="str">
        <f>K5</f>
        <v>Mostek1</v>
      </c>
      <c r="AR84" s="37"/>
    </row>
    <row r="85" spans="1:90" s="4" customFormat="1" ht="36.950000000000003" customHeight="1" x14ac:dyDescent="0.2">
      <c r="B85" s="38"/>
      <c r="C85" s="39" t="s">
        <v>14</v>
      </c>
      <c r="L85" s="145" t="str">
        <f>K6</f>
        <v>Mostek  Kačor</v>
      </c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R85" s="38"/>
    </row>
    <row r="86" spans="1:90" s="1" customFormat="1" ht="6.95" customHeight="1" x14ac:dyDescent="0.2">
      <c r="B86" s="22"/>
      <c r="AR86" s="22"/>
    </row>
    <row r="87" spans="1:90" s="1" customFormat="1" ht="12" customHeight="1" x14ac:dyDescent="0.2">
      <c r="B87" s="22"/>
      <c r="C87" s="19" t="s">
        <v>18</v>
      </c>
      <c r="L87" s="40" t="str">
        <f>IF(K8="","",K8)</f>
        <v>Těrlicko</v>
      </c>
      <c r="AI87" s="19" t="s">
        <v>20</v>
      </c>
      <c r="AM87" s="147" t="str">
        <f>IF(AN8= "","",AN8)</f>
        <v>11. 1. 2022</v>
      </c>
      <c r="AN87" s="147"/>
      <c r="AR87" s="22"/>
    </row>
    <row r="88" spans="1:90" s="1" customFormat="1" ht="6.95" customHeight="1" x14ac:dyDescent="0.2">
      <c r="B88" s="22"/>
      <c r="AR88" s="22"/>
    </row>
    <row r="89" spans="1:90" s="1" customFormat="1" ht="15.2" customHeight="1" x14ac:dyDescent="0.2">
      <c r="B89" s="22"/>
      <c r="C89" s="19" t="s">
        <v>22</v>
      </c>
      <c r="L89" s="3" t="str">
        <f>IF(E11= "","",E11)</f>
        <v xml:space="preserve"> </v>
      </c>
      <c r="AI89" s="19" t="s">
        <v>28</v>
      </c>
      <c r="AM89" s="148" t="str">
        <f>IF(E17="","",E17)</f>
        <v xml:space="preserve"> </v>
      </c>
      <c r="AN89" s="149"/>
      <c r="AO89" s="149"/>
      <c r="AP89" s="149"/>
      <c r="AR89" s="22"/>
      <c r="AS89" s="150" t="s">
        <v>52</v>
      </c>
      <c r="AT89" s="151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1:90" s="1" customFormat="1" ht="15.2" customHeight="1" x14ac:dyDescent="0.2">
      <c r="B90" s="22"/>
      <c r="C90" s="19" t="s">
        <v>26</v>
      </c>
      <c r="L90" s="3" t="str">
        <f>IF(E14="","",E14)</f>
        <v>Silesia  cargo</v>
      </c>
      <c r="AI90" s="19" t="s">
        <v>30</v>
      </c>
      <c r="AM90" s="148" t="str">
        <f>IF(E20="","",E20)</f>
        <v xml:space="preserve"> </v>
      </c>
      <c r="AN90" s="149"/>
      <c r="AO90" s="149"/>
      <c r="AP90" s="149"/>
      <c r="AR90" s="22"/>
      <c r="AS90" s="152"/>
      <c r="AT90" s="153"/>
      <c r="BD90" s="44"/>
    </row>
    <row r="91" spans="1:90" s="1" customFormat="1" ht="10.9" customHeight="1" x14ac:dyDescent="0.2">
      <c r="B91" s="22"/>
      <c r="AR91" s="22"/>
      <c r="AS91" s="152"/>
      <c r="AT91" s="153"/>
      <c r="BD91" s="44"/>
    </row>
    <row r="92" spans="1:90" s="1" customFormat="1" ht="29.25" customHeight="1" x14ac:dyDescent="0.2">
      <c r="B92" s="22"/>
      <c r="C92" s="140" t="s">
        <v>53</v>
      </c>
      <c r="D92" s="141"/>
      <c r="E92" s="141"/>
      <c r="F92" s="141"/>
      <c r="G92" s="141"/>
      <c r="H92" s="45"/>
      <c r="I92" s="142" t="s">
        <v>54</v>
      </c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3" t="s">
        <v>55</v>
      </c>
      <c r="AH92" s="141"/>
      <c r="AI92" s="141"/>
      <c r="AJ92" s="141"/>
      <c r="AK92" s="141"/>
      <c r="AL92" s="141"/>
      <c r="AM92" s="141"/>
      <c r="AN92" s="142" t="s">
        <v>56</v>
      </c>
      <c r="AO92" s="141"/>
      <c r="AP92" s="144"/>
      <c r="AQ92" s="46" t="s">
        <v>57</v>
      </c>
      <c r="AR92" s="22"/>
      <c r="AS92" s="47" t="s">
        <v>58</v>
      </c>
      <c r="AT92" s="48" t="s">
        <v>59</v>
      </c>
      <c r="AU92" s="48" t="s">
        <v>60</v>
      </c>
      <c r="AV92" s="48" t="s">
        <v>61</v>
      </c>
      <c r="AW92" s="48" t="s">
        <v>62</v>
      </c>
      <c r="AX92" s="48" t="s">
        <v>63</v>
      </c>
      <c r="AY92" s="48" t="s">
        <v>64</v>
      </c>
      <c r="AZ92" s="48" t="s">
        <v>65</v>
      </c>
      <c r="BA92" s="48" t="s">
        <v>66</v>
      </c>
      <c r="BB92" s="48" t="s">
        <v>67</v>
      </c>
      <c r="BC92" s="48" t="s">
        <v>68</v>
      </c>
      <c r="BD92" s="49" t="s">
        <v>69</v>
      </c>
    </row>
    <row r="93" spans="1:90" s="1" customFormat="1" ht="10.9" customHeight="1" x14ac:dyDescent="0.2">
      <c r="B93" s="22"/>
      <c r="AR93" s="22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1:90" s="5" customFormat="1" ht="32.450000000000003" customHeight="1" x14ac:dyDescent="0.2">
      <c r="B94" s="51"/>
      <c r="C94" s="52" t="s">
        <v>70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137" t="e">
        <f>ROUND(AG95,2)</f>
        <v>#REF!</v>
      </c>
      <c r="AH94" s="137"/>
      <c r="AI94" s="137"/>
      <c r="AJ94" s="137"/>
      <c r="AK94" s="137"/>
      <c r="AL94" s="137"/>
      <c r="AM94" s="137"/>
      <c r="AN94" s="138" t="e">
        <f>SUM(AG94,AT94)</f>
        <v>#REF!</v>
      </c>
      <c r="AO94" s="138"/>
      <c r="AP94" s="138"/>
      <c r="AQ94" s="54" t="s">
        <v>1</v>
      </c>
      <c r="AR94" s="51"/>
      <c r="AS94" s="55">
        <f>ROUND(AS95,2)</f>
        <v>0</v>
      </c>
      <c r="AT94" s="56" t="e">
        <f>ROUND(SUM(AV94:AW94),2)</f>
        <v>#REF!</v>
      </c>
      <c r="AU94" s="57" t="e">
        <f>ROUND(AU95,5)</f>
        <v>#REF!</v>
      </c>
      <c r="AV94" s="56" t="e">
        <f>ROUND(AZ94*L29,2)</f>
        <v>#REF!</v>
      </c>
      <c r="AW94" s="56" t="e">
        <f>ROUND(BA94*L30,2)</f>
        <v>#REF!</v>
      </c>
      <c r="AX94" s="56" t="e">
        <f>ROUND(BB94*L29,2)</f>
        <v>#REF!</v>
      </c>
      <c r="AY94" s="56" t="e">
        <f>ROUND(BC94*L30,2)</f>
        <v>#REF!</v>
      </c>
      <c r="AZ94" s="56" t="e">
        <f>ROUND(AZ95,2)</f>
        <v>#REF!</v>
      </c>
      <c r="BA94" s="56" t="e">
        <f>ROUND(BA95,2)</f>
        <v>#REF!</v>
      </c>
      <c r="BB94" s="56" t="e">
        <f>ROUND(BB95,2)</f>
        <v>#REF!</v>
      </c>
      <c r="BC94" s="56" t="e">
        <f>ROUND(BC95,2)</f>
        <v>#REF!</v>
      </c>
      <c r="BD94" s="58" t="e">
        <f>ROUND(BD95,2)</f>
        <v>#REF!</v>
      </c>
      <c r="BS94" s="59" t="s">
        <v>71</v>
      </c>
      <c r="BT94" s="59" t="s">
        <v>72</v>
      </c>
      <c r="BV94" s="59" t="s">
        <v>73</v>
      </c>
      <c r="BW94" s="59" t="s">
        <v>4</v>
      </c>
      <c r="BX94" s="59" t="s">
        <v>74</v>
      </c>
      <c r="CL94" s="59" t="s">
        <v>1</v>
      </c>
    </row>
    <row r="95" spans="1:90" s="6" customFormat="1" ht="16.5" customHeight="1" x14ac:dyDescent="0.2">
      <c r="A95" s="60" t="s">
        <v>75</v>
      </c>
      <c r="B95" s="61"/>
      <c r="C95" s="62"/>
      <c r="D95" s="136" t="s">
        <v>13</v>
      </c>
      <c r="E95" s="136"/>
      <c r="F95" s="136"/>
      <c r="G95" s="136"/>
      <c r="H95" s="136"/>
      <c r="I95" s="63"/>
      <c r="J95" s="136" t="s">
        <v>15</v>
      </c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4" t="e">
        <f>'šnekové vrtání'!#REF!</f>
        <v>#REF!</v>
      </c>
      <c r="AH95" s="135"/>
      <c r="AI95" s="135"/>
      <c r="AJ95" s="135"/>
      <c r="AK95" s="135"/>
      <c r="AL95" s="135"/>
      <c r="AM95" s="135"/>
      <c r="AN95" s="134" t="e">
        <f>SUM(AG95,AT95)</f>
        <v>#REF!</v>
      </c>
      <c r="AO95" s="135"/>
      <c r="AP95" s="135"/>
      <c r="AQ95" s="64" t="s">
        <v>76</v>
      </c>
      <c r="AR95" s="61"/>
      <c r="AS95" s="65">
        <v>0</v>
      </c>
      <c r="AT95" s="66" t="e">
        <f>ROUND(SUM(AV95:AW95),2)</f>
        <v>#REF!</v>
      </c>
      <c r="AU95" s="67" t="e">
        <f>'šnekové vrtání'!P15</f>
        <v>#REF!</v>
      </c>
      <c r="AV95" s="66" t="e">
        <f>'šnekové vrtání'!#REF!</f>
        <v>#REF!</v>
      </c>
      <c r="AW95" s="66" t="e">
        <f>'šnekové vrtání'!#REF!</f>
        <v>#REF!</v>
      </c>
      <c r="AX95" s="66" t="e">
        <f>'šnekové vrtání'!#REF!</f>
        <v>#REF!</v>
      </c>
      <c r="AY95" s="66" t="e">
        <f>'šnekové vrtání'!#REF!</f>
        <v>#REF!</v>
      </c>
      <c r="AZ95" s="66" t="e">
        <f>'šnekové vrtání'!#REF!</f>
        <v>#REF!</v>
      </c>
      <c r="BA95" s="66" t="e">
        <f>'šnekové vrtání'!#REF!</f>
        <v>#REF!</v>
      </c>
      <c r="BB95" s="66" t="e">
        <f>'šnekové vrtání'!#REF!</f>
        <v>#REF!</v>
      </c>
      <c r="BC95" s="66" t="e">
        <f>'šnekové vrtání'!#REF!</f>
        <v>#REF!</v>
      </c>
      <c r="BD95" s="68" t="e">
        <f>'šnekové vrtání'!#REF!</f>
        <v>#REF!</v>
      </c>
      <c r="BT95" s="69" t="s">
        <v>77</v>
      </c>
      <c r="BU95" s="69" t="s">
        <v>78</v>
      </c>
      <c r="BV95" s="69" t="s">
        <v>73</v>
      </c>
      <c r="BW95" s="69" t="s">
        <v>4</v>
      </c>
      <c r="BX95" s="69" t="s">
        <v>74</v>
      </c>
      <c r="CL95" s="69" t="s">
        <v>1</v>
      </c>
    </row>
    <row r="96" spans="1:90" s="1" customFormat="1" ht="30" customHeight="1" x14ac:dyDescent="0.2">
      <c r="B96" s="22"/>
      <c r="AR96" s="22"/>
    </row>
    <row r="97" spans="2:44" s="1" customFormat="1" ht="6.95" customHeight="1" x14ac:dyDescent="0.2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2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Mostek1 - Mostek  Kačor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BM36"/>
  <sheetViews>
    <sheetView showGridLines="0" tabSelected="1" workbookViewId="0">
      <selection activeCell="F8" sqref="F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3" spans="2:63" s="1" customFormat="1" ht="6.95" customHeight="1" x14ac:dyDescent="0.2">
      <c r="B3" s="35"/>
      <c r="C3" s="36"/>
      <c r="D3" s="36"/>
      <c r="E3" s="36"/>
      <c r="F3" s="36"/>
      <c r="G3" s="36"/>
      <c r="H3" s="36"/>
      <c r="I3" s="36"/>
      <c r="J3" s="36"/>
      <c r="K3" s="36"/>
      <c r="L3" s="22"/>
    </row>
    <row r="4" spans="2:63" s="1" customFormat="1" ht="24.95" customHeight="1" x14ac:dyDescent="0.2">
      <c r="B4" s="22"/>
      <c r="C4" s="14" t="s">
        <v>82</v>
      </c>
      <c r="L4" s="22"/>
    </row>
    <row r="5" spans="2:63" s="1" customFormat="1" ht="6.95" customHeight="1" x14ac:dyDescent="0.2">
      <c r="B5" s="22"/>
      <c r="L5" s="22"/>
    </row>
    <row r="6" spans="2:63" s="1" customFormat="1" ht="12" customHeight="1" x14ac:dyDescent="0.2">
      <c r="B6" s="22"/>
      <c r="C6" s="19" t="s">
        <v>14</v>
      </c>
      <c r="L6" s="22"/>
    </row>
    <row r="7" spans="2:63" s="1" customFormat="1" ht="28.5" customHeight="1" x14ac:dyDescent="0.2">
      <c r="B7" s="22"/>
      <c r="E7" s="145" t="s">
        <v>134</v>
      </c>
      <c r="F7" s="158"/>
      <c r="G7" s="158"/>
      <c r="H7" s="158"/>
      <c r="L7" s="119"/>
    </row>
    <row r="8" spans="2:63" s="1" customFormat="1" ht="6.95" customHeight="1" x14ac:dyDescent="0.2">
      <c r="B8" s="22"/>
      <c r="L8" s="22"/>
    </row>
    <row r="9" spans="2:63" s="1" customFormat="1" ht="12" customHeight="1" x14ac:dyDescent="0.2">
      <c r="B9" s="22"/>
      <c r="C9" s="19" t="s">
        <v>18</v>
      </c>
      <c r="F9" s="17"/>
      <c r="I9" s="19" t="s">
        <v>20</v>
      </c>
      <c r="J9" s="41"/>
      <c r="L9" s="119"/>
    </row>
    <row r="10" spans="2:63" s="1" customFormat="1" ht="6.95" customHeight="1" x14ac:dyDescent="0.2">
      <c r="B10" s="22"/>
      <c r="L10" s="22"/>
    </row>
    <row r="11" spans="2:63" s="1" customFormat="1" ht="15.2" customHeight="1" x14ac:dyDescent="0.2">
      <c r="B11" s="22"/>
      <c r="C11" s="19" t="s">
        <v>22</v>
      </c>
      <c r="F11" s="17"/>
      <c r="I11" s="19" t="s">
        <v>28</v>
      </c>
      <c r="J11" s="20"/>
      <c r="L11" s="119"/>
    </row>
    <row r="12" spans="2:63" s="1" customFormat="1" ht="15.2" customHeight="1" x14ac:dyDescent="0.2">
      <c r="B12" s="22"/>
      <c r="C12" s="19" t="s">
        <v>26</v>
      </c>
      <c r="F12" s="17"/>
      <c r="I12" s="19" t="s">
        <v>30</v>
      </c>
      <c r="J12" s="20"/>
      <c r="L12" s="119"/>
    </row>
    <row r="13" spans="2:63" s="1" customFormat="1" ht="10.35" customHeight="1" x14ac:dyDescent="0.2">
      <c r="B13" s="22"/>
      <c r="L13" s="22"/>
    </row>
    <row r="14" spans="2:63" s="7" customFormat="1" ht="29.25" customHeight="1" x14ac:dyDescent="0.2">
      <c r="B14" s="70"/>
      <c r="C14" s="71" t="s">
        <v>83</v>
      </c>
      <c r="D14" s="72" t="s">
        <v>57</v>
      </c>
      <c r="E14" s="72" t="s">
        <v>53</v>
      </c>
      <c r="F14" s="72" t="s">
        <v>54</v>
      </c>
      <c r="G14" s="72" t="s">
        <v>84</v>
      </c>
      <c r="H14" s="72" t="s">
        <v>85</v>
      </c>
      <c r="I14" s="72" t="s">
        <v>86</v>
      </c>
      <c r="J14" s="73" t="s">
        <v>80</v>
      </c>
      <c r="K14" s="74" t="s">
        <v>87</v>
      </c>
      <c r="L14" s="70"/>
      <c r="M14" s="47" t="s">
        <v>1</v>
      </c>
      <c r="N14" s="48" t="s">
        <v>36</v>
      </c>
      <c r="O14" s="48" t="s">
        <v>88</v>
      </c>
      <c r="P14" s="48" t="s">
        <v>89</v>
      </c>
      <c r="Q14" s="48" t="s">
        <v>90</v>
      </c>
      <c r="R14" s="48" t="s">
        <v>91</v>
      </c>
      <c r="S14" s="48" t="s">
        <v>92</v>
      </c>
      <c r="T14" s="49" t="s">
        <v>93</v>
      </c>
    </row>
    <row r="15" spans="2:63" s="1" customFormat="1" ht="22.9" customHeight="1" x14ac:dyDescent="0.25">
      <c r="B15" s="22"/>
      <c r="C15" s="52" t="s">
        <v>94</v>
      </c>
      <c r="J15" s="75">
        <f>J16</f>
        <v>-729837.84000000008</v>
      </c>
      <c r="L15" s="22"/>
      <c r="M15" s="50"/>
      <c r="N15" s="42"/>
      <c r="O15" s="42"/>
      <c r="P15" s="76" t="e">
        <f>P16</f>
        <v>#REF!</v>
      </c>
      <c r="Q15" s="42"/>
      <c r="R15" s="76" t="e">
        <f>R16</f>
        <v>#REF!</v>
      </c>
      <c r="S15" s="42"/>
      <c r="T15" s="77" t="e">
        <f>T16</f>
        <v>#REF!</v>
      </c>
      <c r="AT15" s="10" t="s">
        <v>71</v>
      </c>
      <c r="AU15" s="10" t="s">
        <v>81</v>
      </c>
      <c r="BK15" s="78" t="e">
        <f>BK16</f>
        <v>#REF!</v>
      </c>
    </row>
    <row r="16" spans="2:63" s="8" customFormat="1" ht="25.9" customHeight="1" x14ac:dyDescent="0.2">
      <c r="B16" s="79"/>
      <c r="D16" s="80" t="s">
        <v>71</v>
      </c>
      <c r="E16" s="81" t="s">
        <v>95</v>
      </c>
      <c r="F16" s="81" t="s">
        <v>96</v>
      </c>
      <c r="J16" s="82">
        <f>J17</f>
        <v>-729837.84000000008</v>
      </c>
      <c r="L16" s="79"/>
      <c r="M16" s="83"/>
      <c r="P16" s="84" t="e">
        <f>P17+#REF!+#REF!+#REF!+#REF!+#REF!</f>
        <v>#REF!</v>
      </c>
      <c r="R16" s="84" t="e">
        <f>R17+#REF!+#REF!+#REF!+#REF!+#REF!</f>
        <v>#REF!</v>
      </c>
      <c r="T16" s="85" t="e">
        <f>T17+#REF!+#REF!+#REF!+#REF!+#REF!</f>
        <v>#REF!</v>
      </c>
      <c r="AR16" s="80" t="s">
        <v>77</v>
      </c>
      <c r="AT16" s="86" t="s">
        <v>71</v>
      </c>
      <c r="AU16" s="86" t="s">
        <v>72</v>
      </c>
      <c r="AY16" s="80" t="s">
        <v>97</v>
      </c>
      <c r="BK16" s="87" t="e">
        <f>BK17+#REF!+#REF!+#REF!+#REF!+#REF!</f>
        <v>#REF!</v>
      </c>
    </row>
    <row r="17" spans="2:65" s="8" customFormat="1" ht="22.9" customHeight="1" x14ac:dyDescent="0.2">
      <c r="B17" s="79"/>
      <c r="D17" s="80" t="s">
        <v>71</v>
      </c>
      <c r="E17" s="88" t="s">
        <v>77</v>
      </c>
      <c r="F17" s="88" t="s">
        <v>98</v>
      </c>
      <c r="J17" s="89">
        <f>SUM(J18:J31)</f>
        <v>-729837.84000000008</v>
      </c>
      <c r="L17" s="79"/>
      <c r="M17" s="83"/>
      <c r="P17" s="84">
        <f>SUM(P18:P20)</f>
        <v>-26.868600000000001</v>
      </c>
      <c r="R17" s="84">
        <f>SUM(R18:R20)</f>
        <v>0</v>
      </c>
      <c r="T17" s="85">
        <f>SUM(T18:T20)</f>
        <v>0</v>
      </c>
      <c r="AR17" s="80" t="s">
        <v>77</v>
      </c>
      <c r="AT17" s="86" t="s">
        <v>71</v>
      </c>
      <c r="AU17" s="86" t="s">
        <v>77</v>
      </c>
      <c r="AY17" s="80" t="s">
        <v>97</v>
      </c>
      <c r="BK17" s="87">
        <f>SUM(BK18:BK20)</f>
        <v>-443039.85</v>
      </c>
    </row>
    <row r="18" spans="2:65" s="1" customFormat="1" ht="33" customHeight="1" x14ac:dyDescent="0.2">
      <c r="B18" s="90"/>
      <c r="C18" s="97" t="s">
        <v>106</v>
      </c>
      <c r="D18" s="97" t="s">
        <v>99</v>
      </c>
      <c r="E18" s="98" t="s">
        <v>107</v>
      </c>
      <c r="F18" s="99" t="s">
        <v>108</v>
      </c>
      <c r="G18" s="100" t="s">
        <v>109</v>
      </c>
      <c r="H18" s="101">
        <v>-64.900000000000006</v>
      </c>
      <c r="I18" s="102">
        <v>6826.5000000000009</v>
      </c>
      <c r="J18" s="103">
        <f>ROUND(I18*H18,2)</f>
        <v>-443039.85</v>
      </c>
      <c r="K18" s="99" t="s">
        <v>1</v>
      </c>
      <c r="L18" s="22"/>
      <c r="M18" s="91" t="s">
        <v>1</v>
      </c>
      <c r="N18" s="92" t="s">
        <v>37</v>
      </c>
      <c r="O18" s="93">
        <v>0.41399999999999998</v>
      </c>
      <c r="P18" s="93">
        <f>O18*H18</f>
        <v>-26.868600000000001</v>
      </c>
      <c r="Q18" s="93">
        <v>0</v>
      </c>
      <c r="R18" s="93">
        <f>Q18*H18</f>
        <v>0</v>
      </c>
      <c r="S18" s="93">
        <v>0</v>
      </c>
      <c r="T18" s="94">
        <f>S18*H18</f>
        <v>0</v>
      </c>
      <c r="V18" s="121"/>
      <c r="AR18" s="95" t="s">
        <v>100</v>
      </c>
      <c r="AT18" s="95" t="s">
        <v>99</v>
      </c>
      <c r="AU18" s="95" t="s">
        <v>79</v>
      </c>
      <c r="AY18" s="10" t="s">
        <v>97</v>
      </c>
      <c r="BE18" s="96">
        <f>IF(N18="základní",J18,0)</f>
        <v>-443039.85</v>
      </c>
      <c r="BF18" s="96">
        <f>IF(N18="snížená",J18,0)</f>
        <v>0</v>
      </c>
      <c r="BG18" s="96">
        <f>IF(N18="zákl. přenesená",J18,0)</f>
        <v>0</v>
      </c>
      <c r="BH18" s="96">
        <f>IF(N18="sníž. přenesená",J18,0)</f>
        <v>0</v>
      </c>
      <c r="BI18" s="96">
        <f>IF(N18="nulová",J18,0)</f>
        <v>0</v>
      </c>
      <c r="BJ18" s="10" t="s">
        <v>77</v>
      </c>
      <c r="BK18" s="96">
        <f>ROUND(I18*H18,2)</f>
        <v>-443039.85</v>
      </c>
      <c r="BL18" s="10" t="s">
        <v>100</v>
      </c>
      <c r="BM18" s="95" t="s">
        <v>101</v>
      </c>
    </row>
    <row r="19" spans="2:65" s="1" customFormat="1" ht="21.75" customHeight="1" x14ac:dyDescent="0.2">
      <c r="B19" s="90"/>
      <c r="C19" s="104"/>
      <c r="D19" s="105" t="s">
        <v>104</v>
      </c>
      <c r="E19" s="104"/>
      <c r="F19" s="106" t="s">
        <v>110</v>
      </c>
      <c r="G19" s="104"/>
      <c r="H19" s="104"/>
      <c r="I19" s="104"/>
      <c r="J19" s="104"/>
      <c r="K19" s="104"/>
      <c r="L19" s="22"/>
      <c r="M19" s="91" t="s">
        <v>1</v>
      </c>
      <c r="N19" s="92" t="s">
        <v>37</v>
      </c>
      <c r="O19" s="93">
        <v>8.4000000000000005E-2</v>
      </c>
      <c r="P19" s="93">
        <f>O19*H19</f>
        <v>0</v>
      </c>
      <c r="Q19" s="93">
        <v>0</v>
      </c>
      <c r="R19" s="93">
        <f>Q19*H19</f>
        <v>0</v>
      </c>
      <c r="S19" s="93">
        <v>0</v>
      </c>
      <c r="T19" s="94">
        <f>S19*H19</f>
        <v>0</v>
      </c>
      <c r="AR19" s="95" t="s">
        <v>100</v>
      </c>
      <c r="AT19" s="95" t="s">
        <v>99</v>
      </c>
      <c r="AU19" s="95" t="s">
        <v>79</v>
      </c>
      <c r="AY19" s="10" t="s">
        <v>97</v>
      </c>
      <c r="BE19" s="96">
        <f>IF(N19="základní",J19,0)</f>
        <v>0</v>
      </c>
      <c r="BF19" s="96">
        <f>IF(N19="snížená",J19,0)</f>
        <v>0</v>
      </c>
      <c r="BG19" s="96">
        <f>IF(N19="zákl. přenesená",J19,0)</f>
        <v>0</v>
      </c>
      <c r="BH19" s="96">
        <f>IF(N19="sníž. přenesená",J19,0)</f>
        <v>0</v>
      </c>
      <c r="BI19" s="96">
        <f>IF(N19="nulová",J19,0)</f>
        <v>0</v>
      </c>
      <c r="BJ19" s="10" t="s">
        <v>77</v>
      </c>
      <c r="BK19" s="96">
        <f>ROUND(I19*H19,2)</f>
        <v>0</v>
      </c>
      <c r="BL19" s="10" t="s">
        <v>100</v>
      </c>
      <c r="BM19" s="95" t="s">
        <v>102</v>
      </c>
    </row>
    <row r="20" spans="2:65" s="1" customFormat="1" ht="21.75" customHeight="1" x14ac:dyDescent="0.2">
      <c r="B20" s="90"/>
      <c r="C20" s="104"/>
      <c r="D20" s="105" t="s">
        <v>111</v>
      </c>
      <c r="E20" s="104"/>
      <c r="F20" s="111" t="s">
        <v>112</v>
      </c>
      <c r="G20" s="104"/>
      <c r="H20" s="104"/>
      <c r="I20" s="104"/>
      <c r="J20" s="104"/>
      <c r="K20" s="104"/>
      <c r="L20" s="22"/>
      <c r="M20" s="91" t="s">
        <v>1</v>
      </c>
      <c r="N20" s="92" t="s">
        <v>37</v>
      </c>
      <c r="O20" s="93">
        <v>0.19700000000000001</v>
      </c>
      <c r="P20" s="93">
        <f>O20*H20</f>
        <v>0</v>
      </c>
      <c r="Q20" s="93">
        <v>0</v>
      </c>
      <c r="R20" s="93">
        <f>Q20*H20</f>
        <v>0</v>
      </c>
      <c r="S20" s="93">
        <v>0</v>
      </c>
      <c r="T20" s="94">
        <f>S20*H20</f>
        <v>0</v>
      </c>
      <c r="AR20" s="95" t="s">
        <v>100</v>
      </c>
      <c r="AT20" s="95" t="s">
        <v>99</v>
      </c>
      <c r="AU20" s="95" t="s">
        <v>79</v>
      </c>
      <c r="AY20" s="10" t="s">
        <v>97</v>
      </c>
      <c r="BE20" s="96">
        <f>IF(N20="základní",J20,0)</f>
        <v>0</v>
      </c>
      <c r="BF20" s="96">
        <f>IF(N20="snížená",J20,0)</f>
        <v>0</v>
      </c>
      <c r="BG20" s="96">
        <f>IF(N20="zákl. přenesená",J20,0)</f>
        <v>0</v>
      </c>
      <c r="BH20" s="96">
        <f>IF(N20="sníž. přenesená",J20,0)</f>
        <v>0</v>
      </c>
      <c r="BI20" s="96">
        <f>IF(N20="nulová",J20,0)</f>
        <v>0</v>
      </c>
      <c r="BJ20" s="10" t="s">
        <v>77</v>
      </c>
      <c r="BK20" s="96">
        <f>ROUND(I20*H20,2)</f>
        <v>0</v>
      </c>
      <c r="BL20" s="10" t="s">
        <v>100</v>
      </c>
      <c r="BM20" s="95" t="s">
        <v>103</v>
      </c>
    </row>
    <row r="21" spans="2:65" s="1" customFormat="1" ht="21.75" customHeight="1" x14ac:dyDescent="0.2">
      <c r="B21" s="90"/>
      <c r="C21" s="104"/>
      <c r="D21" s="105" t="s">
        <v>105</v>
      </c>
      <c r="E21" s="104"/>
      <c r="F21" s="108" t="s">
        <v>127</v>
      </c>
      <c r="G21" s="107"/>
      <c r="H21" s="109">
        <v>-90</v>
      </c>
      <c r="I21" s="104"/>
      <c r="J21" s="104"/>
      <c r="K21" s="104"/>
      <c r="L21" s="22"/>
      <c r="M21" s="110"/>
      <c r="N21" s="92"/>
      <c r="O21" s="93"/>
      <c r="P21" s="93"/>
      <c r="Q21" s="93"/>
      <c r="R21" s="93"/>
      <c r="S21" s="93"/>
      <c r="T21" s="93"/>
      <c r="AR21" s="95"/>
      <c r="AT21" s="95"/>
      <c r="AU21" s="95"/>
      <c r="AY21" s="10"/>
      <c r="BE21" s="96"/>
      <c r="BF21" s="96"/>
      <c r="BG21" s="96"/>
      <c r="BH21" s="96"/>
      <c r="BI21" s="96"/>
      <c r="BJ21" s="10"/>
      <c r="BK21" s="96"/>
      <c r="BL21" s="10"/>
      <c r="BM21" s="95"/>
    </row>
    <row r="22" spans="2:65" s="1" customFormat="1" ht="21.75" customHeight="1" x14ac:dyDescent="0.2">
      <c r="B22" s="90"/>
      <c r="C22" s="112" t="s">
        <v>123</v>
      </c>
      <c r="D22" s="112" t="s">
        <v>118</v>
      </c>
      <c r="E22" s="113" t="s">
        <v>124</v>
      </c>
      <c r="F22" s="114" t="s">
        <v>125</v>
      </c>
      <c r="G22" s="115" t="s">
        <v>121</v>
      </c>
      <c r="H22" s="116">
        <v>-64.900000000000006</v>
      </c>
      <c r="I22" s="117">
        <v>2686.2000000000003</v>
      </c>
      <c r="J22" s="118">
        <f>ROUND(I22*H22,2)</f>
        <v>-174334.38</v>
      </c>
      <c r="K22" s="114" t="s">
        <v>1</v>
      </c>
      <c r="L22" s="22"/>
      <c r="M22" s="110"/>
      <c r="N22" s="92"/>
      <c r="O22" s="93"/>
      <c r="P22" s="93"/>
      <c r="Q22" s="93"/>
      <c r="R22" s="93"/>
      <c r="S22" s="93"/>
      <c r="T22" s="93"/>
      <c r="AR22" s="95"/>
      <c r="AT22" s="95"/>
      <c r="AU22" s="95"/>
      <c r="AY22" s="10"/>
      <c r="BE22" s="96"/>
      <c r="BF22" s="96"/>
      <c r="BG22" s="96"/>
      <c r="BH22" s="96"/>
      <c r="BI22" s="96"/>
      <c r="BJ22" s="10"/>
      <c r="BK22" s="96"/>
      <c r="BL22" s="10"/>
      <c r="BM22" s="95"/>
    </row>
    <row r="23" spans="2:65" s="1" customFormat="1" ht="21.75" customHeight="1" x14ac:dyDescent="0.2">
      <c r="B23" s="90"/>
      <c r="C23" s="104"/>
      <c r="D23" s="105" t="s">
        <v>111</v>
      </c>
      <c r="E23" s="104"/>
      <c r="F23" s="111" t="s">
        <v>126</v>
      </c>
      <c r="G23" s="104"/>
      <c r="H23" s="104"/>
      <c r="I23" s="104"/>
      <c r="J23" s="104"/>
      <c r="K23" s="104"/>
      <c r="L23" s="22"/>
      <c r="M23" s="110"/>
      <c r="N23" s="92"/>
      <c r="O23" s="93"/>
      <c r="P23" s="93"/>
      <c r="Q23" s="93"/>
      <c r="R23" s="93"/>
      <c r="S23" s="93"/>
      <c r="T23" s="93"/>
      <c r="AR23" s="95"/>
      <c r="AT23" s="95"/>
      <c r="AU23" s="95"/>
      <c r="AY23" s="10"/>
      <c r="BE23" s="96"/>
      <c r="BF23" s="96"/>
      <c r="BG23" s="96"/>
      <c r="BH23" s="96"/>
      <c r="BI23" s="96"/>
      <c r="BJ23" s="10"/>
      <c r="BK23" s="96"/>
      <c r="BL23" s="10"/>
      <c r="BM23" s="95"/>
    </row>
    <row r="24" spans="2:65" s="1" customFormat="1" ht="21.75" customHeight="1" x14ac:dyDescent="0.2">
      <c r="B24" s="90"/>
      <c r="C24" s="97" t="s">
        <v>113</v>
      </c>
      <c r="D24" s="97" t="s">
        <v>99</v>
      </c>
      <c r="E24" s="98" t="s">
        <v>114</v>
      </c>
      <c r="F24" s="99" t="s">
        <v>115</v>
      </c>
      <c r="G24" s="100" t="s">
        <v>109</v>
      </c>
      <c r="H24" s="101">
        <v>-13.87</v>
      </c>
      <c r="I24" s="102">
        <v>4773</v>
      </c>
      <c r="J24" s="103">
        <f>ROUND(I24*H24,2)</f>
        <v>-66201.509999999995</v>
      </c>
      <c r="K24" s="99" t="s">
        <v>116</v>
      </c>
      <c r="L24" s="22"/>
      <c r="M24" s="110"/>
      <c r="N24" s="92"/>
      <c r="O24" s="93"/>
      <c r="P24" s="93"/>
      <c r="Q24" s="93"/>
      <c r="R24" s="93"/>
      <c r="S24" s="93"/>
      <c r="T24" s="93"/>
      <c r="V24" s="121"/>
      <c r="AR24" s="95"/>
      <c r="AT24" s="95"/>
      <c r="AU24" s="95"/>
      <c r="AY24" s="10"/>
      <c r="BE24" s="96"/>
      <c r="BF24" s="96"/>
      <c r="BG24" s="96"/>
      <c r="BH24" s="96"/>
      <c r="BI24" s="96"/>
      <c r="BJ24" s="10"/>
      <c r="BK24" s="96"/>
      <c r="BL24" s="10"/>
      <c r="BM24" s="95"/>
    </row>
    <row r="25" spans="2:65" s="1" customFormat="1" ht="21.75" customHeight="1" x14ac:dyDescent="0.2">
      <c r="B25" s="90"/>
      <c r="C25" s="104"/>
      <c r="D25" s="105" t="s">
        <v>104</v>
      </c>
      <c r="E25" s="104"/>
      <c r="F25" s="106" t="s">
        <v>115</v>
      </c>
      <c r="G25" s="104"/>
      <c r="H25" s="104"/>
      <c r="I25" s="104"/>
      <c r="J25" s="104"/>
      <c r="K25" s="104"/>
      <c r="L25" s="22"/>
      <c r="M25" s="110"/>
      <c r="N25" s="92"/>
      <c r="O25" s="93"/>
      <c r="P25" s="93"/>
      <c r="Q25" s="93"/>
      <c r="R25" s="93"/>
      <c r="S25" s="93"/>
      <c r="T25" s="93"/>
      <c r="AR25" s="95"/>
      <c r="AT25" s="95"/>
      <c r="AU25" s="95"/>
      <c r="AY25" s="10"/>
      <c r="BE25" s="96"/>
      <c r="BF25" s="96"/>
      <c r="BG25" s="96"/>
      <c r="BH25" s="96"/>
      <c r="BI25" s="96"/>
      <c r="BJ25" s="10"/>
      <c r="BK25" s="96"/>
      <c r="BL25" s="10"/>
      <c r="BM25" s="95"/>
    </row>
    <row r="26" spans="2:65" s="1" customFormat="1" ht="21.75" customHeight="1" x14ac:dyDescent="0.2">
      <c r="B26" s="90"/>
      <c r="C26" s="104"/>
      <c r="D26" s="105" t="s">
        <v>111</v>
      </c>
      <c r="E26" s="104"/>
      <c r="F26" s="111" t="s">
        <v>112</v>
      </c>
      <c r="G26" s="104"/>
      <c r="H26" s="104"/>
      <c r="I26" s="104"/>
      <c r="J26" s="104"/>
      <c r="K26" s="104"/>
      <c r="L26" s="22"/>
      <c r="M26" s="110"/>
      <c r="N26" s="92"/>
      <c r="O26" s="93"/>
      <c r="P26" s="93"/>
      <c r="Q26" s="93"/>
      <c r="R26" s="93"/>
      <c r="S26" s="93"/>
      <c r="T26" s="93"/>
      <c r="AR26" s="95"/>
      <c r="AT26" s="95"/>
      <c r="AU26" s="95"/>
      <c r="AY26" s="10"/>
      <c r="BE26" s="96"/>
      <c r="BF26" s="96"/>
      <c r="BG26" s="96"/>
      <c r="BH26" s="96"/>
      <c r="BI26" s="96"/>
      <c r="BJ26" s="10"/>
      <c r="BK26" s="96"/>
      <c r="BL26" s="10"/>
      <c r="BM26" s="95"/>
    </row>
    <row r="27" spans="2:65" s="1" customFormat="1" ht="21.75" customHeight="1" x14ac:dyDescent="0.2">
      <c r="B27" s="90"/>
      <c r="C27" s="104"/>
      <c r="D27" s="105" t="s">
        <v>105</v>
      </c>
      <c r="E27" s="104"/>
      <c r="F27" s="108" t="s">
        <v>128</v>
      </c>
      <c r="G27" s="107"/>
      <c r="H27" s="109">
        <v>-13.87</v>
      </c>
      <c r="I27" s="104"/>
      <c r="J27" s="104"/>
      <c r="K27" s="104"/>
      <c r="L27" s="22"/>
      <c r="M27" s="110"/>
      <c r="N27" s="92"/>
      <c r="O27" s="93"/>
      <c r="P27" s="93"/>
      <c r="Q27" s="93"/>
      <c r="R27" s="93"/>
      <c r="S27" s="93"/>
      <c r="T27" s="93"/>
      <c r="AR27" s="95"/>
      <c r="AT27" s="95"/>
      <c r="AU27" s="95"/>
      <c r="AY27" s="10"/>
      <c r="BE27" s="96"/>
      <c r="BF27" s="96"/>
      <c r="BG27" s="96"/>
      <c r="BH27" s="96"/>
      <c r="BI27" s="96"/>
      <c r="BJ27" s="10"/>
      <c r="BK27" s="96"/>
      <c r="BL27" s="10"/>
      <c r="BM27" s="95"/>
    </row>
    <row r="28" spans="2:65" s="1" customFormat="1" ht="21.75" customHeight="1" x14ac:dyDescent="0.2">
      <c r="B28" s="90"/>
      <c r="C28" s="112" t="s">
        <v>117</v>
      </c>
      <c r="D28" s="112" t="s">
        <v>118</v>
      </c>
      <c r="E28" s="113" t="s">
        <v>119</v>
      </c>
      <c r="F28" s="114" t="s">
        <v>120</v>
      </c>
      <c r="G28" s="115" t="s">
        <v>121</v>
      </c>
      <c r="H28" s="101">
        <v>-13.87</v>
      </c>
      <c r="I28" s="117">
        <v>2649.57</v>
      </c>
      <c r="J28" s="118">
        <f>ROUND(I28*H28,2)</f>
        <v>-36749.54</v>
      </c>
      <c r="K28" s="114" t="s">
        <v>1</v>
      </c>
      <c r="L28" s="22"/>
      <c r="M28" s="110"/>
      <c r="N28" s="92"/>
      <c r="O28" s="93"/>
      <c r="P28" s="93"/>
      <c r="Q28" s="93"/>
      <c r="R28" s="93"/>
      <c r="S28" s="93"/>
      <c r="T28" s="93"/>
      <c r="AR28" s="95"/>
      <c r="AT28" s="95"/>
      <c r="AU28" s="95"/>
      <c r="AY28" s="10"/>
      <c r="BE28" s="96"/>
      <c r="BF28" s="96"/>
      <c r="BG28" s="96"/>
      <c r="BH28" s="96"/>
      <c r="BI28" s="96"/>
      <c r="BJ28" s="10"/>
      <c r="BK28" s="96"/>
      <c r="BL28" s="10"/>
      <c r="BM28" s="95"/>
    </row>
    <row r="29" spans="2:65" s="1" customFormat="1" ht="21.75" customHeight="1" x14ac:dyDescent="0.2">
      <c r="B29" s="90"/>
      <c r="C29" s="104"/>
      <c r="D29" s="105" t="s">
        <v>104</v>
      </c>
      <c r="E29" s="104"/>
      <c r="F29" s="106" t="s">
        <v>120</v>
      </c>
      <c r="G29" s="104"/>
      <c r="H29" s="104"/>
      <c r="I29" s="104"/>
      <c r="J29" s="104"/>
      <c r="K29" s="104"/>
      <c r="L29" s="22"/>
      <c r="M29" s="110"/>
      <c r="N29" s="92"/>
      <c r="O29" s="93"/>
      <c r="P29" s="93"/>
      <c r="Q29" s="93"/>
      <c r="R29" s="93"/>
      <c r="S29" s="93"/>
      <c r="T29" s="93"/>
      <c r="AR29" s="95"/>
      <c r="AT29" s="95"/>
      <c r="AU29" s="95"/>
      <c r="AY29" s="10"/>
      <c r="BE29" s="96"/>
      <c r="BF29" s="96"/>
      <c r="BG29" s="96"/>
      <c r="BH29" s="96"/>
      <c r="BI29" s="96"/>
      <c r="BJ29" s="10"/>
      <c r="BK29" s="96"/>
      <c r="BL29" s="10"/>
      <c r="BM29" s="95"/>
    </row>
    <row r="30" spans="2:65" s="1" customFormat="1" ht="21.75" customHeight="1" x14ac:dyDescent="0.2">
      <c r="B30" s="90"/>
      <c r="C30" s="104"/>
      <c r="D30" s="105" t="s">
        <v>111</v>
      </c>
      <c r="E30" s="104"/>
      <c r="F30" s="111" t="s">
        <v>122</v>
      </c>
      <c r="G30" s="104"/>
      <c r="H30" s="104"/>
      <c r="I30" s="104"/>
      <c r="J30" s="104"/>
      <c r="K30" s="104"/>
      <c r="L30" s="22"/>
      <c r="M30" s="110"/>
      <c r="N30" s="92"/>
      <c r="O30" s="93"/>
      <c r="P30" s="93"/>
      <c r="Q30" s="93"/>
      <c r="R30" s="93"/>
      <c r="S30" s="93"/>
      <c r="T30" s="93"/>
      <c r="AR30" s="95"/>
      <c r="AT30" s="95"/>
      <c r="AU30" s="95"/>
      <c r="AY30" s="10"/>
      <c r="BE30" s="96"/>
      <c r="BF30" s="96"/>
      <c r="BG30" s="96"/>
      <c r="BH30" s="96"/>
      <c r="BI30" s="96"/>
      <c r="BJ30" s="10"/>
      <c r="BK30" s="96"/>
      <c r="BL30" s="10"/>
      <c r="BM30" s="95"/>
    </row>
    <row r="31" spans="2:65" s="1" customFormat="1" ht="21.75" customHeight="1" x14ac:dyDescent="0.2">
      <c r="B31" s="90"/>
      <c r="C31" s="97" t="s">
        <v>129</v>
      </c>
      <c r="D31" s="97" t="s">
        <v>99</v>
      </c>
      <c r="E31" s="98" t="s">
        <v>130</v>
      </c>
      <c r="F31" s="99" t="s">
        <v>131</v>
      </c>
      <c r="G31" s="100" t="s">
        <v>132</v>
      </c>
      <c r="H31" s="101">
        <f>H32</f>
        <v>-2.5985070000000001</v>
      </c>
      <c r="I31" s="102">
        <v>3660.78</v>
      </c>
      <c r="J31" s="103">
        <f>ROUND(I31*H31,2)</f>
        <v>-9512.56</v>
      </c>
      <c r="K31" s="99" t="s">
        <v>1</v>
      </c>
      <c r="L31" s="22"/>
      <c r="M31" s="110"/>
      <c r="N31" s="92"/>
      <c r="O31" s="93"/>
      <c r="P31" s="93"/>
      <c r="Q31" s="93"/>
      <c r="R31" s="93"/>
      <c r="S31" s="93"/>
      <c r="T31" s="93"/>
      <c r="AR31" s="95"/>
      <c r="AT31" s="95"/>
      <c r="AU31" s="95"/>
      <c r="AY31" s="10"/>
      <c r="BE31" s="96"/>
      <c r="BF31" s="96"/>
      <c r="BG31" s="96"/>
      <c r="BH31" s="96"/>
      <c r="BI31" s="96"/>
      <c r="BJ31" s="10"/>
      <c r="BK31" s="96"/>
      <c r="BL31" s="10"/>
      <c r="BM31" s="95"/>
    </row>
    <row r="32" spans="2:65" s="1" customFormat="1" ht="21.75" customHeight="1" x14ac:dyDescent="0.2">
      <c r="B32" s="90"/>
      <c r="C32" s="104"/>
      <c r="D32" s="105" t="s">
        <v>105</v>
      </c>
      <c r="E32" s="122" t="s">
        <v>1</v>
      </c>
      <c r="F32" s="108" t="s">
        <v>133</v>
      </c>
      <c r="G32" s="107"/>
      <c r="H32" s="109">
        <f>((-133.25-13.87)*3.14*0.075*0.075)</f>
        <v>-2.5985070000000001</v>
      </c>
      <c r="I32" s="104"/>
      <c r="J32" s="104"/>
      <c r="K32" s="104"/>
      <c r="L32" s="22"/>
      <c r="M32" s="110"/>
      <c r="N32" s="92"/>
      <c r="O32" s="93"/>
      <c r="P32" s="93"/>
      <c r="Q32" s="93"/>
      <c r="R32" s="93"/>
      <c r="S32" s="93"/>
      <c r="T32" s="93"/>
      <c r="AR32" s="95"/>
      <c r="AT32" s="95"/>
      <c r="AU32" s="95"/>
      <c r="AY32" s="10"/>
      <c r="BE32" s="96"/>
      <c r="BF32" s="96"/>
      <c r="BG32" s="96"/>
      <c r="BH32" s="96"/>
      <c r="BI32" s="96"/>
      <c r="BJ32" s="10"/>
      <c r="BK32" s="96"/>
      <c r="BL32" s="10"/>
      <c r="BM32" s="95"/>
    </row>
    <row r="33" spans="2:25" s="1" customFormat="1" ht="6.95" customHeight="1" x14ac:dyDescent="0.2"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22"/>
    </row>
    <row r="36" spans="2:25" x14ac:dyDescent="0.2">
      <c r="L36" s="120"/>
      <c r="Y36" s="123"/>
    </row>
  </sheetData>
  <autoFilter ref="C14:K20" xr:uid="{00000000-0009-0000-0000-000001000000}"/>
  <mergeCells count="1">
    <mergeCell ref="E7:H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šnekové vrtání</vt:lpstr>
      <vt:lpstr>'Rekapitulace stavby'!Názvy_tisku</vt:lpstr>
      <vt:lpstr>'šnekové vrtání'!Názvy_tisku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LAPTOP-V6F5C2G1\Radka</dc:creator>
  <cp:lastModifiedBy>Pavel Srkal</cp:lastModifiedBy>
  <dcterms:created xsi:type="dcterms:W3CDTF">2022-01-12T02:43:32Z</dcterms:created>
  <dcterms:modified xsi:type="dcterms:W3CDTF">2023-06-12T11:28:45Z</dcterms:modified>
</cp:coreProperties>
</file>